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890" windowHeight="11760" activeTab="1"/>
  </bookViews>
  <sheets>
    <sheet name="jemná" sheetId="1" r:id="rId1"/>
    <sheet name="hrubá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Pavel Všetička</author>
    <author>Ing. Pavel Všetička</author>
    <author>Vseticka</author>
  </authors>
  <commentList>
    <comment ref="C1" authorId="0">
      <text>
        <r>
          <rPr>
            <b/>
            <sz val="8"/>
            <rFont val="Tahoma"/>
            <family val="0"/>
          </rPr>
          <t>Napiš název firmy.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Napiš datum zkoušky.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Kdo byl u zkoušky přítomen.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Datum vyhodnocení zkoušky.</t>
        </r>
      </text>
    </comment>
    <comment ref="A7" authorId="0">
      <text>
        <r>
          <rPr>
            <b/>
            <sz val="8"/>
            <rFont val="Tahoma"/>
            <family val="0"/>
          </rPr>
          <t>Vepiš název výrobku</t>
        </r>
      </text>
    </comment>
    <comment ref="E9" authorId="0">
      <text>
        <r>
          <rPr>
            <b/>
            <sz val="8"/>
            <rFont val="Tahoma"/>
            <family val="0"/>
          </rPr>
          <t>Zadej množství, na které požaduješ, aby byla receptura přepočítána.</t>
        </r>
        <r>
          <rPr>
            <sz val="8"/>
            <rFont val="Tahoma"/>
            <family val="0"/>
          </rPr>
          <t xml:space="preserve">
Příklad :  50. Vepisuj pouze číslo. Nepiš kg.</t>
        </r>
      </text>
    </comment>
    <comment ref="B38" authorId="1">
      <text>
        <r>
          <rPr>
            <b/>
            <sz val="8"/>
            <rFont val="Tahoma"/>
            <family val="2"/>
          </rPr>
          <t xml:space="preserve">Prácovní čas. Údaj je v minutách.
</t>
        </r>
      </text>
    </comment>
    <comment ref="C38" authorId="1">
      <text>
        <r>
          <rPr>
            <b/>
            <sz val="8"/>
            <rFont val="Tahoma"/>
            <family val="2"/>
          </rPr>
          <t xml:space="preserve">Pauza. Údaj je v minutách.
</t>
        </r>
      </text>
    </comment>
    <comment ref="E38" authorId="2">
      <text>
        <r>
          <rPr>
            <b/>
            <sz val="10"/>
            <rFont val="Tahoma"/>
            <family val="0"/>
          </rPr>
          <t>Celková doba masírování. Údaj je v hodinách.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Pavel Všetička</author>
    <author>Ing. Pavel Všetička</author>
    <author>Vseticka</author>
  </authors>
  <commentList>
    <comment ref="C1" authorId="0">
      <text>
        <r>
          <rPr>
            <b/>
            <sz val="8"/>
            <rFont val="Tahoma"/>
            <family val="0"/>
          </rPr>
          <t>Napiš název firmy.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Napiš datum zkoušky.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Kdo byl u zkoušky přítomen.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Datum vyhodnocení zkoušky.</t>
        </r>
      </text>
    </comment>
    <comment ref="A7" authorId="0">
      <text>
        <r>
          <rPr>
            <b/>
            <sz val="8"/>
            <rFont val="Tahoma"/>
            <family val="0"/>
          </rPr>
          <t>Vepiš název výrobku</t>
        </r>
      </text>
    </comment>
    <comment ref="E9" authorId="0">
      <text>
        <r>
          <rPr>
            <b/>
            <sz val="8"/>
            <rFont val="Tahoma"/>
            <family val="0"/>
          </rPr>
          <t>Zadej množství, na které požaduješ, aby byla receptura přepočítána.</t>
        </r>
        <r>
          <rPr>
            <sz val="8"/>
            <rFont val="Tahoma"/>
            <family val="0"/>
          </rPr>
          <t xml:space="preserve">
Příklad :  50. Vepisuj pouze číslo. Nepiš kg.</t>
        </r>
      </text>
    </comment>
    <comment ref="B38" authorId="1">
      <text>
        <r>
          <rPr>
            <b/>
            <sz val="8"/>
            <rFont val="Tahoma"/>
            <family val="2"/>
          </rPr>
          <t xml:space="preserve">Prácovní čas. Údaj je v minutách.
</t>
        </r>
      </text>
    </comment>
    <comment ref="C38" authorId="1">
      <text>
        <r>
          <rPr>
            <b/>
            <sz val="8"/>
            <rFont val="Tahoma"/>
            <family val="2"/>
          </rPr>
          <t xml:space="preserve">Pauza. Údaj je v minutách.
</t>
        </r>
      </text>
    </comment>
    <comment ref="E38" authorId="2">
      <text>
        <r>
          <rPr>
            <b/>
            <sz val="10"/>
            <rFont val="Tahoma"/>
            <family val="0"/>
          </rPr>
          <t>Celková doba masírování. Údaj je v hodinách.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<sst xmlns="http://schemas.openxmlformats.org/spreadsheetml/2006/main" count="95" uniqueCount="66">
  <si>
    <t xml:space="preserve"> Firma:</t>
  </si>
  <si>
    <t>Datum:</t>
  </si>
  <si>
    <t>Kontaktní osoba:</t>
  </si>
  <si>
    <t>Datum vyhodnocení:</t>
  </si>
  <si>
    <t>Použitá surovina</t>
  </si>
  <si>
    <t>Množství</t>
  </si>
  <si>
    <t>Cena (Kč/kg)</t>
  </si>
  <si>
    <t>CELKOVÁ</t>
  </si>
  <si>
    <t xml:space="preserve">Přepočet </t>
  </si>
  <si>
    <t>(kg)</t>
  </si>
  <si>
    <t>CENA</t>
  </si>
  <si>
    <t xml:space="preserve"> Dusitanová solící směs</t>
  </si>
  <si>
    <t>Přidané ingredience</t>
  </si>
  <si>
    <t xml:space="preserve"> Celkem (kg)</t>
  </si>
  <si>
    <t>Kč/kg</t>
  </si>
  <si>
    <t>Ztráta při tepelném opracování:</t>
  </si>
  <si>
    <t>Obaly na 1 kg výrobku:</t>
  </si>
  <si>
    <t>Klipsy, úvazky, atd. na 1 kg výrobku:</t>
  </si>
  <si>
    <t>Režie na výrobu (%):</t>
  </si>
  <si>
    <t>Celková cena 1kg výrobku:</t>
  </si>
  <si>
    <t>Celkové otáčky masírování:</t>
  </si>
  <si>
    <t xml:space="preserve">Práce </t>
  </si>
  <si>
    <t xml:space="preserve">Pauza </t>
  </si>
  <si>
    <t>Otáčky/minutu</t>
  </si>
  <si>
    <t>Celkem (hod.)</t>
  </si>
  <si>
    <t>Vepřový bok</t>
  </si>
  <si>
    <t>Vepřová kýta, plec, kotleta bez kosti</t>
  </si>
  <si>
    <t xml:space="preserve"> Pracovní postup:</t>
  </si>
  <si>
    <t>Obsah soli ve výrobku:</t>
  </si>
  <si>
    <t>Játrová paštika jemná</t>
  </si>
  <si>
    <t>Vepřová játra</t>
  </si>
  <si>
    <t>vepřová kůže ztužená</t>
  </si>
  <si>
    <t>vepřový bok(nebo ořez VVBK)ztužen</t>
  </si>
  <si>
    <t>Hřbetní sádlo ztužené</t>
  </si>
  <si>
    <t>Koření dle dávkování</t>
  </si>
  <si>
    <t>cibule syrová</t>
  </si>
  <si>
    <t>(v kutru se začnou dělat bublinky) a vyndáme z kutru</t>
  </si>
  <si>
    <t>2.ztužené a schlazené suroviny vykutrujem s vývarem do jemna</t>
  </si>
  <si>
    <t xml:space="preserve">3. přisypeme koření a přidáme vykutrovaná játra-vykutrujeme do </t>
  </si>
  <si>
    <t>stejnorodé konzistence</t>
  </si>
  <si>
    <t>4.Narazíme do obalů a tepelně opracujeme</t>
  </si>
  <si>
    <t>vývar nebo voda vlažná cca 20st C</t>
  </si>
  <si>
    <t>1.Játra vykutrujeme se solí a cibulí do pudingovité konzistence</t>
  </si>
  <si>
    <t>Játrová paštika hrubá</t>
  </si>
  <si>
    <t>Vepřová játra na jemno</t>
  </si>
  <si>
    <t>Vepřová játra na hrubo -ztužit</t>
  </si>
  <si>
    <t>Vepžový bok na jemno-ztužit</t>
  </si>
  <si>
    <t>Vepřové kůže ztužit</t>
  </si>
  <si>
    <t>Hřbetní sádlo ztužit</t>
  </si>
  <si>
    <t>vývar nebo voda vlažná</t>
  </si>
  <si>
    <t>Koření dle dávkování na sáčku</t>
  </si>
  <si>
    <t>Vepřový bok libovější na hrubo-ztužit</t>
  </si>
  <si>
    <t>1. Vepřová játra na jemno vykutrujeme do pudingové konzistence</t>
  </si>
  <si>
    <t>Cibule syrová</t>
  </si>
  <si>
    <t>spolu se solí,a cibulí a vyndáme ven</t>
  </si>
  <si>
    <t>koření</t>
  </si>
  <si>
    <t>2.Ostatní suroviny na jemno vykutrujeme s vývarem do jema a přidáme</t>
  </si>
  <si>
    <t>3.Vrátíme vykutrovaná játra a vykutrujem do stejnorodé směsi</t>
  </si>
  <si>
    <t>4. vmícháme opatrně předem namletý libovější bok a ztužená játra</t>
  </si>
  <si>
    <t>Velikost namletých surovin je cca 6-10 mm</t>
  </si>
  <si>
    <t>5.Narazíme do obalů a tepelně opracujeme</t>
  </si>
  <si>
    <t>6Rychle schladit studenou vodou a dát do lednice</t>
  </si>
  <si>
    <t>5.Rychle zchladit studenou vodou a dát do lednice 5st C</t>
  </si>
  <si>
    <t>mandle</t>
  </si>
  <si>
    <t>Vaříme při teplotě 75st C cca 45 minut</t>
  </si>
  <si>
    <t>při teplotě 75st C cca 45 minut v obalu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</si>
</sst>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#,##0.0_ &quot;Kč&quot;"/>
    <numFmt numFmtId="166" formatCode="#,###.0"/>
    <numFmt numFmtId="167" formatCode="#,##0.00\ &quot;Kč&quot;"/>
    <numFmt numFmtId="168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/>
    </border>
    <border>
      <left style="double"/>
      <right style="double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double"/>
      <top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/>
      <bottom style="thin"/>
    </border>
    <border>
      <left/>
      <right style="double"/>
      <top/>
      <bottom style="double"/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/>
    </xf>
    <xf numFmtId="2" fontId="6" fillId="0" borderId="17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5" fontId="5" fillId="0" borderId="17" xfId="0" applyNumberFormat="1" applyFont="1" applyBorder="1" applyAlignment="1" applyProtection="1">
      <alignment/>
      <protection hidden="1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34" borderId="17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 applyProtection="1">
      <alignment/>
      <protection hidden="1"/>
    </xf>
    <xf numFmtId="4" fontId="5" fillId="0" borderId="20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right"/>
    </xf>
    <xf numFmtId="10" fontId="7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166" fontId="7" fillId="0" borderId="22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4" borderId="21" xfId="0" applyFont="1" applyFill="1" applyBorder="1" applyAlignment="1">
      <alignment horizontal="left"/>
    </xf>
    <xf numFmtId="2" fontId="8" fillId="34" borderId="23" xfId="0" applyNumberFormat="1" applyFont="1" applyFill="1" applyBorder="1" applyAlignment="1" applyProtection="1">
      <alignment horizontal="center"/>
      <protection hidden="1"/>
    </xf>
    <xf numFmtId="0" fontId="8" fillId="34" borderId="23" xfId="0" applyFont="1" applyFill="1" applyBorder="1" applyAlignment="1">
      <alignment horizontal="right"/>
    </xf>
    <xf numFmtId="167" fontId="8" fillId="34" borderId="22" xfId="0" applyNumberFormat="1" applyFont="1" applyFill="1" applyBorder="1" applyAlignment="1" applyProtection="1">
      <alignment horizontal="left"/>
      <protection hidden="1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right"/>
    </xf>
    <xf numFmtId="10" fontId="7" fillId="0" borderId="25" xfId="0" applyNumberFormat="1" applyFont="1" applyBorder="1" applyAlignment="1" applyProtection="1">
      <alignment horizontal="left"/>
      <protection locked="0"/>
    </xf>
    <xf numFmtId="167" fontId="7" fillId="0" borderId="25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>
      <alignment horizontal="left"/>
    </xf>
    <xf numFmtId="167" fontId="7" fillId="0" borderId="27" xfId="0" applyNumberFormat="1" applyFont="1" applyBorder="1" applyAlignment="1" applyProtection="1">
      <alignment horizontal="left"/>
      <protection locked="0"/>
    </xf>
    <xf numFmtId="167" fontId="7" fillId="0" borderId="27" xfId="0" applyNumberFormat="1" applyFont="1" applyBorder="1" applyAlignment="1">
      <alignment horizontal="left"/>
    </xf>
    <xf numFmtId="0" fontId="7" fillId="0" borderId="26" xfId="0" applyFont="1" applyBorder="1" applyAlignment="1">
      <alignment/>
    </xf>
    <xf numFmtId="0" fontId="7" fillId="0" borderId="0" xfId="0" applyFont="1" applyAlignment="1">
      <alignment horizontal="right"/>
    </xf>
    <xf numFmtId="167" fontId="7" fillId="0" borderId="28" xfId="0" applyNumberFormat="1" applyFont="1" applyBorder="1" applyAlignment="1">
      <alignment horizontal="left"/>
    </xf>
    <xf numFmtId="168" fontId="7" fillId="0" borderId="29" xfId="0" applyNumberFormat="1" applyFont="1" applyBorder="1" applyAlignment="1" applyProtection="1">
      <alignment horizontal="left"/>
      <protection locked="0"/>
    </xf>
    <xf numFmtId="0" fontId="7" fillId="34" borderId="21" xfId="0" applyFont="1" applyFill="1" applyBorder="1" applyAlignment="1">
      <alignment vertical="center"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8" fillId="34" borderId="23" xfId="0" applyFont="1" applyFill="1" applyBorder="1" applyAlignment="1">
      <alignment horizontal="right" vertical="center"/>
    </xf>
    <xf numFmtId="167" fontId="8" fillId="34" borderId="22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 applyProtection="1">
      <alignment/>
      <protection hidden="1"/>
    </xf>
    <xf numFmtId="1" fontId="2" fillId="34" borderId="30" xfId="0" applyNumberFormat="1" applyFont="1" applyFill="1" applyBorder="1" applyAlignment="1" applyProtection="1">
      <alignment horizontal="center"/>
      <protection hidden="1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9" fillId="33" borderId="26" xfId="0" applyFont="1" applyFill="1" applyBorder="1" applyAlignment="1" applyProtection="1">
      <alignment/>
      <protection hidden="1"/>
    </xf>
    <xf numFmtId="0" fontId="9" fillId="0" borderId="32" xfId="0" applyFont="1" applyFill="1" applyBorder="1" applyAlignment="1" applyProtection="1">
      <alignment horizontal="center"/>
      <protection hidden="1"/>
    </xf>
    <xf numFmtId="0" fontId="9" fillId="0" borderId="33" xfId="0" applyFont="1" applyFill="1" applyBorder="1" applyAlignment="1" applyProtection="1">
      <alignment horizontal="center"/>
      <protection hidden="1"/>
    </xf>
    <xf numFmtId="0" fontId="9" fillId="0" borderId="33" xfId="0" applyFont="1" applyFill="1" applyBorder="1" applyAlignment="1" applyProtection="1">
      <alignment/>
      <protection hidden="1"/>
    </xf>
    <xf numFmtId="0" fontId="9" fillId="0" borderId="34" xfId="0" applyFont="1" applyFill="1" applyBorder="1" applyAlignment="1" applyProtection="1">
      <alignment/>
      <protection hidden="1"/>
    </xf>
    <xf numFmtId="0" fontId="0" fillId="33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9" xfId="0" applyFont="1" applyFill="1" applyBorder="1" applyAlignment="1" applyProtection="1">
      <alignment/>
      <protection hidden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0" xfId="0" applyFill="1" applyBorder="1" applyAlignment="1">
      <alignment/>
    </xf>
    <xf numFmtId="0" fontId="9" fillId="0" borderId="19" xfId="0" applyFont="1" applyFill="1" applyBorder="1" applyAlignment="1" applyProtection="1">
      <alignment/>
      <protection hidden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34" borderId="42" xfId="0" applyFont="1" applyFill="1" applyBorder="1" applyAlignment="1">
      <alignment horizontal="center"/>
    </xf>
    <xf numFmtId="49" fontId="4" fillId="34" borderId="43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4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4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4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28.140625" style="0" customWidth="1"/>
    <col min="2" max="2" width="13.57421875" style="0" customWidth="1"/>
    <col min="3" max="3" width="17.57421875" style="0" customWidth="1"/>
    <col min="4" max="4" width="12.28125" style="0" customWidth="1"/>
    <col min="5" max="5" width="13.8515625" style="0" customWidth="1"/>
    <col min="6" max="6" width="4.7109375" style="0" customWidth="1"/>
    <col min="7" max="7" width="4.28125" style="0" customWidth="1"/>
    <col min="8" max="8" width="17.140625" style="0" customWidth="1"/>
    <col min="9" max="9" width="31.57421875" style="0" customWidth="1"/>
    <col min="12" max="12" width="12.421875" style="0" customWidth="1"/>
  </cols>
  <sheetData>
    <row r="1" spans="1:5" ht="12.75">
      <c r="A1" s="1"/>
      <c r="B1" s="2" t="s">
        <v>0</v>
      </c>
      <c r="C1" s="3"/>
      <c r="D1" s="1"/>
      <c r="E1" s="1"/>
    </row>
    <row r="2" spans="1:5" ht="12.75">
      <c r="A2" s="1"/>
      <c r="B2" s="2" t="s">
        <v>1</v>
      </c>
      <c r="C2" s="3"/>
      <c r="D2" s="1"/>
      <c r="E2" s="1"/>
    </row>
    <row r="3" spans="1:8" ht="12.75">
      <c r="A3" s="1"/>
      <c r="B3" s="2" t="s">
        <v>2</v>
      </c>
      <c r="C3" s="3"/>
      <c r="D3" s="1"/>
      <c r="E3" s="1"/>
      <c r="H3" s="2"/>
    </row>
    <row r="4" spans="1:8" ht="18">
      <c r="A4" s="1"/>
      <c r="B4" s="4" t="s">
        <v>3</v>
      </c>
      <c r="C4" s="5"/>
      <c r="D4" s="1"/>
      <c r="E4" s="1"/>
      <c r="H4" s="2"/>
    </row>
    <row r="5" spans="1:8" ht="18">
      <c r="A5" s="4"/>
      <c r="B5" s="2"/>
      <c r="C5" s="5"/>
      <c r="D5" s="1"/>
      <c r="E5" s="1"/>
      <c r="H5" s="2"/>
    </row>
    <row r="6" spans="1:5" ht="18">
      <c r="A6" s="4"/>
      <c r="B6" s="2"/>
      <c r="C6" s="5"/>
      <c r="D6" s="1"/>
      <c r="E6" s="1"/>
    </row>
    <row r="7" spans="1:5" ht="18.75" thickBot="1">
      <c r="A7" s="71" t="s">
        <v>29</v>
      </c>
      <c r="B7" s="71"/>
      <c r="C7" s="71"/>
      <c r="D7" s="71"/>
      <c r="E7" s="3"/>
    </row>
    <row r="8" spans="1:5" ht="15" thickTop="1">
      <c r="A8" s="6" t="s">
        <v>4</v>
      </c>
      <c r="B8" s="7" t="s">
        <v>5</v>
      </c>
      <c r="C8" s="8" t="s">
        <v>6</v>
      </c>
      <c r="D8" s="7" t="s">
        <v>7</v>
      </c>
      <c r="E8" s="7" t="s">
        <v>8</v>
      </c>
    </row>
    <row r="9" spans="1:5" ht="15" thickBot="1">
      <c r="A9" s="9"/>
      <c r="B9" s="10" t="s">
        <v>9</v>
      </c>
      <c r="C9" s="11"/>
      <c r="D9" s="10" t="s">
        <v>10</v>
      </c>
      <c r="E9" s="10">
        <v>100</v>
      </c>
    </row>
    <row r="10" spans="1:5" ht="13.5" thickTop="1">
      <c r="A10" s="12" t="s">
        <v>30</v>
      </c>
      <c r="B10" s="13">
        <v>35</v>
      </c>
      <c r="C10" s="14">
        <v>35</v>
      </c>
      <c r="D10" s="15">
        <f aca="true" t="shared" si="0" ref="D10:D18">B10*C10</f>
        <v>1225</v>
      </c>
      <c r="E10" s="16">
        <f>B10*E9/B29</f>
        <v>33.42884431709647</v>
      </c>
    </row>
    <row r="11" spans="1:5" ht="12.75">
      <c r="A11" s="12" t="s">
        <v>31</v>
      </c>
      <c r="B11" s="13">
        <v>10</v>
      </c>
      <c r="C11" s="14">
        <v>20</v>
      </c>
      <c r="D11" s="15">
        <f t="shared" si="0"/>
        <v>200</v>
      </c>
      <c r="E11" s="16">
        <f>B11*E9/B29</f>
        <v>9.551098376313277</v>
      </c>
    </row>
    <row r="12" spans="1:5" ht="12.75">
      <c r="A12" s="12" t="s">
        <v>32</v>
      </c>
      <c r="B12" s="13">
        <v>25</v>
      </c>
      <c r="C12" s="14">
        <v>70</v>
      </c>
      <c r="D12" s="15">
        <f t="shared" si="0"/>
        <v>1750</v>
      </c>
      <c r="E12" s="16">
        <f>B12*E9/B29</f>
        <v>23.877745940783193</v>
      </c>
    </row>
    <row r="13" spans="1:5" ht="12.75">
      <c r="A13" s="12" t="s">
        <v>33</v>
      </c>
      <c r="B13" s="13">
        <v>10</v>
      </c>
      <c r="C13" s="14">
        <v>45</v>
      </c>
      <c r="D13" s="15">
        <f t="shared" si="0"/>
        <v>450</v>
      </c>
      <c r="E13" s="16">
        <f>B13*E9/B29</f>
        <v>9.551098376313277</v>
      </c>
    </row>
    <row r="14" spans="1:5" ht="12.75">
      <c r="A14" s="12"/>
      <c r="B14" s="13"/>
      <c r="C14" s="14"/>
      <c r="D14" s="15">
        <f t="shared" si="0"/>
        <v>0</v>
      </c>
      <c r="E14" s="16">
        <f>B14*E9/B29</f>
        <v>0</v>
      </c>
    </row>
    <row r="15" spans="1:5" ht="12.75">
      <c r="A15" s="12" t="s">
        <v>41</v>
      </c>
      <c r="B15" s="13">
        <v>18</v>
      </c>
      <c r="C15" s="14">
        <v>10</v>
      </c>
      <c r="D15" s="15">
        <f t="shared" si="0"/>
        <v>180</v>
      </c>
      <c r="E15" s="16">
        <f>B15*E9/B29</f>
        <v>17.191977077363898</v>
      </c>
    </row>
    <row r="16" spans="1:5" ht="12.75">
      <c r="A16" s="12"/>
      <c r="B16" s="13"/>
      <c r="C16" s="14"/>
      <c r="D16" s="15">
        <f t="shared" si="0"/>
        <v>0</v>
      </c>
      <c r="E16" s="16">
        <f>B16*E9/B29</f>
        <v>0</v>
      </c>
    </row>
    <row r="17" spans="1:5" ht="12.75">
      <c r="A17" s="12"/>
      <c r="B17" s="13"/>
      <c r="C17" s="14"/>
      <c r="D17" s="15">
        <f t="shared" si="0"/>
        <v>0</v>
      </c>
      <c r="E17" s="16">
        <f>B17*E9/B29</f>
        <v>0</v>
      </c>
    </row>
    <row r="18" spans="1:5" ht="12.75">
      <c r="A18" s="12"/>
      <c r="B18" s="13"/>
      <c r="C18" s="14"/>
      <c r="D18" s="15">
        <f t="shared" si="0"/>
        <v>0</v>
      </c>
      <c r="E18" s="16">
        <f>B18*E9/B29</f>
        <v>0</v>
      </c>
    </row>
    <row r="19" spans="1:5" ht="12.75">
      <c r="A19" s="12"/>
      <c r="B19" s="13"/>
      <c r="C19" s="14"/>
      <c r="D19" s="15">
        <f>B19*C19</f>
        <v>0</v>
      </c>
      <c r="E19" s="16">
        <f>B19*E9/B29</f>
        <v>0</v>
      </c>
    </row>
    <row r="20" spans="1:5" ht="12.75">
      <c r="A20" s="12" t="s">
        <v>11</v>
      </c>
      <c r="B20" s="13">
        <v>1.6</v>
      </c>
      <c r="C20" s="14">
        <v>3</v>
      </c>
      <c r="D20" s="15">
        <f>B20*C20</f>
        <v>4.800000000000001</v>
      </c>
      <c r="E20" s="16">
        <f>B20*E9/B29</f>
        <v>1.5281757402101244</v>
      </c>
    </row>
    <row r="21" spans="1:5" ht="14.25">
      <c r="A21" s="72" t="s">
        <v>12</v>
      </c>
      <c r="B21" s="73"/>
      <c r="C21" s="73"/>
      <c r="D21" s="74"/>
      <c r="E21" s="17"/>
    </row>
    <row r="22" spans="1:5" ht="12.75">
      <c r="A22" s="18" t="s">
        <v>34</v>
      </c>
      <c r="B22" s="13">
        <v>0.6</v>
      </c>
      <c r="C22" s="14">
        <v>156</v>
      </c>
      <c r="D22" s="15">
        <f>B22*C22</f>
        <v>93.6</v>
      </c>
      <c r="E22" s="16">
        <f>B22*E9/B29</f>
        <v>0.5730659025787966</v>
      </c>
    </row>
    <row r="23" spans="1:5" ht="12.75">
      <c r="A23" s="19" t="s">
        <v>35</v>
      </c>
      <c r="B23" s="13">
        <v>2</v>
      </c>
      <c r="C23" s="14">
        <v>15</v>
      </c>
      <c r="D23" s="15">
        <f>B23*C23</f>
        <v>30</v>
      </c>
      <c r="E23" s="16">
        <f>B23*E9/B29</f>
        <v>1.9102196752626555</v>
      </c>
    </row>
    <row r="24" spans="1:5" ht="12.75">
      <c r="A24" s="19" t="s">
        <v>63</v>
      </c>
      <c r="B24" s="13">
        <v>2.5</v>
      </c>
      <c r="C24" s="14">
        <v>250</v>
      </c>
      <c r="D24" s="15">
        <f>C24*B24</f>
        <v>625</v>
      </c>
      <c r="E24" s="16">
        <f>B24*E9/B29</f>
        <v>2.3877745940783193</v>
      </c>
    </row>
    <row r="25" spans="1:5" ht="12.75">
      <c r="A25" s="19"/>
      <c r="B25" s="13"/>
      <c r="C25" s="14"/>
      <c r="D25" s="15">
        <f>C25*B25</f>
        <v>0</v>
      </c>
      <c r="E25" s="16">
        <f>B25*E9/B29</f>
        <v>0</v>
      </c>
    </row>
    <row r="26" spans="1:5" ht="12.75">
      <c r="A26" s="19"/>
      <c r="B26" s="13"/>
      <c r="C26" s="14"/>
      <c r="D26" s="15">
        <f>C26*B26</f>
        <v>0</v>
      </c>
      <c r="E26" s="16">
        <f>B26*E9/B29</f>
        <v>0</v>
      </c>
    </row>
    <row r="27" spans="1:5" ht="13.5" thickBot="1">
      <c r="A27" s="20"/>
      <c r="B27" s="21"/>
      <c r="C27" s="14"/>
      <c r="D27" s="22">
        <f>C27*B27</f>
        <v>0</v>
      </c>
      <c r="E27" s="23">
        <f>B27*E9/B29</f>
        <v>0</v>
      </c>
    </row>
    <row r="28" spans="1:5" ht="16.5" thickBot="1" thickTop="1">
      <c r="A28" s="24" t="s">
        <v>28</v>
      </c>
      <c r="B28" s="25">
        <f>B20/B29</f>
        <v>0.015281757402101245</v>
      </c>
      <c r="C28" s="26"/>
      <c r="D28" s="27"/>
      <c r="E28" s="28"/>
    </row>
    <row r="29" spans="1:5" ht="17.25" thickBot="1" thickTop="1">
      <c r="A29" s="29" t="s">
        <v>13</v>
      </c>
      <c r="B29" s="30">
        <f>SUM(B10:B27)</f>
        <v>104.69999999999999</v>
      </c>
      <c r="C29" s="31" t="s">
        <v>14</v>
      </c>
      <c r="D29" s="32">
        <f>(SUM(D10:D20)+SUM(D22:D27))/B29</f>
        <v>43.537726838586444</v>
      </c>
      <c r="E29" s="28"/>
    </row>
    <row r="30" spans="1:5" ht="15.75" thickTop="1">
      <c r="A30" s="33"/>
      <c r="B30" s="34" t="s">
        <v>15</v>
      </c>
      <c r="C30" s="35"/>
      <c r="D30" s="36">
        <f>D29+(D29*C30)</f>
        <v>43.537726838586444</v>
      </c>
      <c r="E30" s="28"/>
    </row>
    <row r="31" spans="1:5" ht="15">
      <c r="A31" s="37"/>
      <c r="B31" s="34" t="s">
        <v>16</v>
      </c>
      <c r="C31" s="38"/>
      <c r="D31" s="39">
        <f>D30+C31</f>
        <v>43.537726838586444</v>
      </c>
      <c r="E31" s="28"/>
    </row>
    <row r="32" spans="1:5" ht="15">
      <c r="A32" s="40"/>
      <c r="B32" s="41" t="s">
        <v>17</v>
      </c>
      <c r="C32" s="38"/>
      <c r="D32" s="42">
        <f>D31+C32</f>
        <v>43.537726838586444</v>
      </c>
      <c r="E32" s="28"/>
    </row>
    <row r="33" spans="1:5" ht="15.75" thickBot="1">
      <c r="A33" s="40"/>
      <c r="B33" s="41" t="s">
        <v>18</v>
      </c>
      <c r="C33" s="43"/>
      <c r="D33" s="39">
        <f>D32*C33</f>
        <v>0</v>
      </c>
      <c r="E33" s="28"/>
    </row>
    <row r="34" spans="1:5" ht="17.25" thickBot="1" thickTop="1">
      <c r="A34" s="44"/>
      <c r="B34" s="45"/>
      <c r="C34" s="46" t="s">
        <v>19</v>
      </c>
      <c r="D34" s="47">
        <f>D33+D32</f>
        <v>43.537726838586444</v>
      </c>
      <c r="E34" s="28"/>
    </row>
    <row r="35" spans="1:5" ht="14.25" thickBot="1" thickTop="1">
      <c r="A35" s="28"/>
      <c r="B35" s="28"/>
      <c r="C35" s="28"/>
      <c r="D35" s="28"/>
      <c r="E35" s="28"/>
    </row>
    <row r="36" spans="1:5" ht="13.5" thickTop="1">
      <c r="A36" s="48" t="s">
        <v>20</v>
      </c>
      <c r="B36" s="49" t="e">
        <f>(60/(B38+C38))*B38*D38*E38</f>
        <v>#DIV/0!</v>
      </c>
      <c r="C36" s="50"/>
      <c r="D36" s="50"/>
      <c r="E36" s="51"/>
    </row>
    <row r="37" spans="1:5" ht="12.75">
      <c r="A37" s="52"/>
      <c r="B37" s="53" t="s">
        <v>21</v>
      </c>
      <c r="C37" s="54" t="s">
        <v>22</v>
      </c>
      <c r="D37" s="55" t="s">
        <v>23</v>
      </c>
      <c r="E37" s="56" t="s">
        <v>24</v>
      </c>
    </row>
    <row r="38" spans="1:5" ht="13.5" thickBot="1">
      <c r="A38" s="57"/>
      <c r="B38" s="58"/>
      <c r="C38" s="59"/>
      <c r="D38" s="59"/>
      <c r="E38" s="60"/>
    </row>
    <row r="39" spans="1:5" ht="13.5" thickTop="1">
      <c r="A39" s="61" t="e">
        <f>IF(B36&gt;2500,"Masírování je příliš dlouhé",IF(B36&gt;1500,"Vyhovující program",IF(B36&gt;1100,"Prodloužit masírování","Masírování je NEVYHOVUJÍCÍ")))</f>
        <v>#DIV/0!</v>
      </c>
      <c r="B39" s="62" t="s">
        <v>25</v>
      </c>
      <c r="C39" s="63"/>
      <c r="D39" s="64"/>
      <c r="E39" s="64"/>
    </row>
    <row r="40" spans="1:5" ht="13.5" thickBot="1">
      <c r="A40" s="65" t="e">
        <f>IF(B36&gt;3000,"Masírování je příliš dlouhé",IF(B36&gt;2100,"Vyhovující program",IF(B36&gt;2000,"Je nutné masírování prodloužit","Masírování je NEVYHOVUJÍCÍ")))</f>
        <v>#DIV/0!</v>
      </c>
      <c r="B40" s="66" t="s">
        <v>26</v>
      </c>
      <c r="C40" s="67"/>
      <c r="D40" s="64"/>
      <c r="E40" s="64"/>
    </row>
    <row r="41" ht="13.5" thickTop="1"/>
    <row r="42" spans="1:2" ht="12.75">
      <c r="A42" s="68" t="s">
        <v>27</v>
      </c>
      <c r="B42" t="s">
        <v>42</v>
      </c>
    </row>
    <row r="43" ht="12.75">
      <c r="B43" t="s">
        <v>36</v>
      </c>
    </row>
    <row r="44" ht="12.75">
      <c r="B44" t="s">
        <v>37</v>
      </c>
    </row>
    <row r="45" ht="12.75">
      <c r="B45" t="s">
        <v>38</v>
      </c>
    </row>
    <row r="46" ht="12.75">
      <c r="B46" t="s">
        <v>39</v>
      </c>
    </row>
    <row r="47" ht="12.75">
      <c r="B47" t="s">
        <v>40</v>
      </c>
    </row>
    <row r="48" ht="12.75">
      <c r="B48" t="s">
        <v>64</v>
      </c>
    </row>
    <row r="49" spans="1:2" ht="12.75">
      <c r="A49" s="68"/>
      <c r="B49" t="s">
        <v>62</v>
      </c>
    </row>
  </sheetData>
  <sheetProtection/>
  <protectedRanges>
    <protectedRange sqref="B38:E38" name="Oblast1_1_1_3_1_1"/>
  </protectedRanges>
  <mergeCells count="2">
    <mergeCell ref="A7:D7"/>
    <mergeCell ref="A21:D21"/>
  </mergeCells>
  <printOptions/>
  <pageMargins left="0.46" right="0.787401575" top="0.984251969" bottom="0.984251969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5">
      <selection activeCell="H31" sqref="H31"/>
    </sheetView>
  </sheetViews>
  <sheetFormatPr defaultColWidth="9.140625" defaultRowHeight="12.75"/>
  <cols>
    <col min="1" max="1" width="28.140625" style="0" customWidth="1"/>
    <col min="2" max="2" width="13.57421875" style="0" customWidth="1"/>
    <col min="3" max="3" width="17.57421875" style="0" customWidth="1"/>
    <col min="4" max="4" width="12.28125" style="0" customWidth="1"/>
    <col min="5" max="5" width="13.8515625" style="0" customWidth="1"/>
    <col min="6" max="6" width="4.7109375" style="0" customWidth="1"/>
    <col min="7" max="7" width="4.28125" style="0" customWidth="1"/>
    <col min="8" max="8" width="17.140625" style="0" customWidth="1"/>
    <col min="9" max="9" width="31.57421875" style="0" customWidth="1"/>
    <col min="12" max="12" width="12.57421875" style="0" customWidth="1"/>
  </cols>
  <sheetData>
    <row r="1" spans="1:5" ht="12.75">
      <c r="A1" s="1"/>
      <c r="B1" s="2" t="s">
        <v>0</v>
      </c>
      <c r="C1" s="3"/>
      <c r="D1" s="1"/>
      <c r="E1" s="1"/>
    </row>
    <row r="2" spans="1:8" ht="12.75">
      <c r="A2" s="1"/>
      <c r="B2" s="2" t="s">
        <v>1</v>
      </c>
      <c r="C2" s="3"/>
      <c r="D2" s="1"/>
      <c r="E2" s="1"/>
      <c r="H2" s="69"/>
    </row>
    <row r="3" spans="1:8" ht="12.75">
      <c r="A3" s="1"/>
      <c r="B3" s="2" t="s">
        <v>2</v>
      </c>
      <c r="C3" s="3"/>
      <c r="D3" s="1"/>
      <c r="E3" s="1"/>
      <c r="H3" s="70"/>
    </row>
    <row r="4" spans="1:8" ht="18">
      <c r="A4" s="1"/>
      <c r="B4" s="4" t="s">
        <v>3</v>
      </c>
      <c r="C4" s="5"/>
      <c r="D4" s="1"/>
      <c r="E4" s="1"/>
      <c r="H4" s="70"/>
    </row>
    <row r="5" spans="1:8" ht="18">
      <c r="A5" s="4"/>
      <c r="B5" s="2"/>
      <c r="C5" s="5"/>
      <c r="D5" s="1"/>
      <c r="E5" s="1"/>
      <c r="H5" s="70"/>
    </row>
    <row r="6" spans="1:5" ht="18">
      <c r="A6" s="4"/>
      <c r="B6" s="2"/>
      <c r="C6" s="5"/>
      <c r="D6" s="1"/>
      <c r="E6" s="1"/>
    </row>
    <row r="7" spans="1:5" ht="18.75" thickBot="1">
      <c r="A7" s="71" t="s">
        <v>43</v>
      </c>
      <c r="B7" s="71"/>
      <c r="C7" s="71"/>
      <c r="D7" s="71"/>
      <c r="E7" s="3"/>
    </row>
    <row r="8" spans="1:5" ht="15" thickTop="1">
      <c r="A8" s="6" t="s">
        <v>4</v>
      </c>
      <c r="B8" s="7" t="s">
        <v>5</v>
      </c>
      <c r="C8" s="8" t="s">
        <v>6</v>
      </c>
      <c r="D8" s="7" t="s">
        <v>7</v>
      </c>
      <c r="E8" s="7" t="s">
        <v>8</v>
      </c>
    </row>
    <row r="9" spans="1:5" ht="15" thickBot="1">
      <c r="A9" s="9"/>
      <c r="B9" s="10" t="s">
        <v>9</v>
      </c>
      <c r="C9" s="11"/>
      <c r="D9" s="10" t="s">
        <v>10</v>
      </c>
      <c r="E9" s="10">
        <v>100</v>
      </c>
    </row>
    <row r="10" spans="1:5" ht="13.5" thickTop="1">
      <c r="A10" s="12" t="s">
        <v>44</v>
      </c>
      <c r="B10" s="13">
        <v>25</v>
      </c>
      <c r="C10" s="14"/>
      <c r="D10" s="15">
        <f aca="true" t="shared" si="0" ref="D10:D18">B10*C10</f>
        <v>0</v>
      </c>
      <c r="E10" s="16">
        <f>B10*E9/B29</f>
        <v>23.889154323936932</v>
      </c>
    </row>
    <row r="11" spans="1:5" ht="12.75">
      <c r="A11" s="12"/>
      <c r="B11" s="13"/>
      <c r="C11" s="14"/>
      <c r="D11" s="15">
        <f t="shared" si="0"/>
        <v>0</v>
      </c>
      <c r="E11" s="16">
        <f>B11*E9/B29</f>
        <v>0</v>
      </c>
    </row>
    <row r="12" spans="1:5" ht="12.75">
      <c r="A12" s="12" t="s">
        <v>46</v>
      </c>
      <c r="B12" s="13">
        <v>15</v>
      </c>
      <c r="C12" s="14"/>
      <c r="D12" s="15">
        <f t="shared" si="0"/>
        <v>0</v>
      </c>
      <c r="E12" s="16">
        <f>B12*E9/B29</f>
        <v>14.33349259436216</v>
      </c>
    </row>
    <row r="13" spans="1:5" ht="12.75">
      <c r="A13" s="12" t="s">
        <v>47</v>
      </c>
      <c r="B13" s="13">
        <v>5</v>
      </c>
      <c r="C13" s="14"/>
      <c r="D13" s="15">
        <f t="shared" si="0"/>
        <v>0</v>
      </c>
      <c r="E13" s="16">
        <f>B13*E9/B29</f>
        <v>4.777830864787386</v>
      </c>
    </row>
    <row r="14" spans="1:5" ht="12.75">
      <c r="A14" s="12" t="s">
        <v>48</v>
      </c>
      <c r="B14" s="13">
        <v>5</v>
      </c>
      <c r="C14" s="14"/>
      <c r="D14" s="15">
        <f t="shared" si="0"/>
        <v>0</v>
      </c>
      <c r="E14" s="16">
        <f>B14*E9/B29</f>
        <v>4.777830864787386</v>
      </c>
    </row>
    <row r="15" spans="1:5" ht="12.75">
      <c r="A15" s="12" t="s">
        <v>49</v>
      </c>
      <c r="B15" s="13">
        <v>15</v>
      </c>
      <c r="C15" s="14"/>
      <c r="D15" s="15">
        <f t="shared" si="0"/>
        <v>0</v>
      </c>
      <c r="E15" s="16">
        <f>B15*E9/B29</f>
        <v>14.33349259436216</v>
      </c>
    </row>
    <row r="16" spans="1:5" ht="12.75">
      <c r="A16" s="12"/>
      <c r="B16" s="13"/>
      <c r="C16" s="14"/>
      <c r="D16" s="15">
        <f t="shared" si="0"/>
        <v>0</v>
      </c>
      <c r="E16" s="16">
        <f>B16*E9/B29</f>
        <v>0</v>
      </c>
    </row>
    <row r="17" spans="1:5" ht="12.75">
      <c r="A17" s="12" t="s">
        <v>51</v>
      </c>
      <c r="B17" s="13">
        <v>25</v>
      </c>
      <c r="C17" s="14"/>
      <c r="D17" s="15">
        <f t="shared" si="0"/>
        <v>0</v>
      </c>
      <c r="E17" s="16">
        <f>B17*E9/B29</f>
        <v>23.889154323936932</v>
      </c>
    </row>
    <row r="18" spans="1:5" ht="12.75">
      <c r="A18" s="12" t="s">
        <v>45</v>
      </c>
      <c r="B18" s="13">
        <v>10</v>
      </c>
      <c r="C18" s="14"/>
      <c r="D18" s="15">
        <f t="shared" si="0"/>
        <v>0</v>
      </c>
      <c r="E18" s="16">
        <f>B18*E9/B29</f>
        <v>9.555661729574773</v>
      </c>
    </row>
    <row r="19" spans="1:5" ht="12.75">
      <c r="A19" s="12"/>
      <c r="B19" s="13"/>
      <c r="C19" s="14"/>
      <c r="D19" s="15">
        <f>B19*C19</f>
        <v>0</v>
      </c>
      <c r="E19" s="16">
        <f>B19*E9/B29</f>
        <v>0</v>
      </c>
    </row>
    <row r="20" spans="1:5" ht="12.75">
      <c r="A20" s="12" t="s">
        <v>11</v>
      </c>
      <c r="B20" s="13">
        <v>1.75</v>
      </c>
      <c r="C20" s="14"/>
      <c r="D20" s="15">
        <f>B20*C20</f>
        <v>0</v>
      </c>
      <c r="E20" s="16">
        <f>B20*E9/B29</f>
        <v>1.6722408026755853</v>
      </c>
    </row>
    <row r="21" spans="1:5" ht="14.25">
      <c r="A21" s="72" t="s">
        <v>12</v>
      </c>
      <c r="B21" s="73"/>
      <c r="C21" s="73"/>
      <c r="D21" s="74"/>
      <c r="E21" s="17"/>
    </row>
    <row r="22" spans="1:5" ht="12.75">
      <c r="A22" s="18" t="s">
        <v>50</v>
      </c>
      <c r="B22" s="13">
        <v>0.9</v>
      </c>
      <c r="C22" s="14"/>
      <c r="D22" s="15">
        <f>B22*C22</f>
        <v>0</v>
      </c>
      <c r="E22" s="16">
        <f>B22*E9/B29</f>
        <v>0.8600095556617295</v>
      </c>
    </row>
    <row r="23" spans="1:5" ht="12.75">
      <c r="A23" s="19" t="s">
        <v>53</v>
      </c>
      <c r="B23" s="13">
        <v>2</v>
      </c>
      <c r="C23" s="14"/>
      <c r="D23" s="15">
        <f>B23*C23</f>
        <v>0</v>
      </c>
      <c r="E23" s="16">
        <f>B23*E9/B29</f>
        <v>1.9111323459149545</v>
      </c>
    </row>
    <row r="24" spans="1:5" ht="12.75">
      <c r="A24" s="19"/>
      <c r="B24" s="13"/>
      <c r="C24" s="14"/>
      <c r="D24" s="15">
        <f>C24*B24</f>
        <v>0</v>
      </c>
      <c r="E24" s="16">
        <f>B24*E9/B29</f>
        <v>0</v>
      </c>
    </row>
    <row r="25" spans="1:5" ht="12.75">
      <c r="A25" s="19"/>
      <c r="B25" s="13"/>
      <c r="C25" s="14"/>
      <c r="D25" s="15">
        <f>C25*B25</f>
        <v>0</v>
      </c>
      <c r="E25" s="16">
        <f>B25*E9/B29</f>
        <v>0</v>
      </c>
    </row>
    <row r="26" spans="1:5" ht="12.75">
      <c r="A26" s="19"/>
      <c r="B26" s="13"/>
      <c r="C26" s="14"/>
      <c r="D26" s="15">
        <f>C26*B26</f>
        <v>0</v>
      </c>
      <c r="E26" s="16">
        <f>B26*E9/B29</f>
        <v>0</v>
      </c>
    </row>
    <row r="27" spans="1:5" ht="13.5" thickBot="1">
      <c r="A27" s="20"/>
      <c r="B27" s="21"/>
      <c r="C27" s="14"/>
      <c r="D27" s="22">
        <f>C27*B27</f>
        <v>0</v>
      </c>
      <c r="E27" s="23">
        <f>B27*E9/B29</f>
        <v>0</v>
      </c>
    </row>
    <row r="28" spans="1:5" ht="16.5" thickBot="1" thickTop="1">
      <c r="A28" s="24" t="s">
        <v>28</v>
      </c>
      <c r="B28" s="25">
        <f>B20/B29</f>
        <v>0.016722408026755852</v>
      </c>
      <c r="C28" s="26"/>
      <c r="D28" s="27"/>
      <c r="E28" s="28"/>
    </row>
    <row r="29" spans="1:5" ht="17.25" thickBot="1" thickTop="1">
      <c r="A29" s="29" t="s">
        <v>13</v>
      </c>
      <c r="B29" s="30">
        <f>SUM(B10:B27)</f>
        <v>104.65</v>
      </c>
      <c r="C29" s="31" t="s">
        <v>14</v>
      </c>
      <c r="D29" s="32">
        <f>(SUM(D10:D20)+SUM(D22:D27))/B29</f>
        <v>0</v>
      </c>
      <c r="E29" s="28"/>
    </row>
    <row r="30" spans="1:5" ht="15.75" thickTop="1">
      <c r="A30" s="33"/>
      <c r="B30" s="34" t="s">
        <v>15</v>
      </c>
      <c r="C30" s="35"/>
      <c r="D30" s="36">
        <f>D29+(D29*C30)</f>
        <v>0</v>
      </c>
      <c r="E30" s="28"/>
    </row>
    <row r="31" spans="1:5" ht="15">
      <c r="A31" s="37"/>
      <c r="B31" s="34" t="s">
        <v>16</v>
      </c>
      <c r="C31" s="38"/>
      <c r="D31" s="39">
        <f>D30+C31</f>
        <v>0</v>
      </c>
      <c r="E31" s="28"/>
    </row>
    <row r="32" spans="1:5" ht="15">
      <c r="A32" s="40"/>
      <c r="B32" s="41" t="s">
        <v>17</v>
      </c>
      <c r="C32" s="38"/>
      <c r="D32" s="42">
        <f>D31+C32</f>
        <v>0</v>
      </c>
      <c r="E32" s="28"/>
    </row>
    <row r="33" spans="1:5" ht="15.75" thickBot="1">
      <c r="A33" s="40"/>
      <c r="B33" s="41" t="s">
        <v>18</v>
      </c>
      <c r="C33" s="43"/>
      <c r="D33" s="39">
        <f>D32*C33</f>
        <v>0</v>
      </c>
      <c r="E33" s="28"/>
    </row>
    <row r="34" spans="1:5" ht="17.25" thickBot="1" thickTop="1">
      <c r="A34" s="44"/>
      <c r="B34" s="45"/>
      <c r="C34" s="46" t="s">
        <v>19</v>
      </c>
      <c r="D34" s="47">
        <f>D33+D32</f>
        <v>0</v>
      </c>
      <c r="E34" s="28"/>
    </row>
    <row r="35" spans="1:5" ht="14.25" thickBot="1" thickTop="1">
      <c r="A35" s="28"/>
      <c r="B35" s="28"/>
      <c r="C35" s="28"/>
      <c r="D35" s="28"/>
      <c r="E35" s="28"/>
    </row>
    <row r="36" spans="1:5" ht="13.5" thickTop="1">
      <c r="A36" s="48" t="s">
        <v>20</v>
      </c>
      <c r="B36" s="49" t="e">
        <f>(60/(B38+C38))*B38*D38*E38</f>
        <v>#DIV/0!</v>
      </c>
      <c r="C36" s="50"/>
      <c r="D36" s="50"/>
      <c r="E36" s="51"/>
    </row>
    <row r="37" spans="1:5" ht="12.75">
      <c r="A37" s="52"/>
      <c r="B37" s="53" t="s">
        <v>21</v>
      </c>
      <c r="C37" s="54" t="s">
        <v>22</v>
      </c>
      <c r="D37" s="55" t="s">
        <v>23</v>
      </c>
      <c r="E37" s="56" t="s">
        <v>24</v>
      </c>
    </row>
    <row r="38" spans="1:5" ht="13.5" thickBot="1">
      <c r="A38" s="57"/>
      <c r="B38" s="58"/>
      <c r="C38" s="59"/>
      <c r="D38" s="59"/>
      <c r="E38" s="60"/>
    </row>
    <row r="39" spans="1:5" ht="13.5" thickTop="1">
      <c r="A39" s="61" t="e">
        <f>IF(B36&gt;2500,"Masírování je příliš dlouhé",IF(B36&gt;1500,"Vyhovující program",IF(B36&gt;1100,"Prodloužit masírování","Masírování je NEVYHOVUJÍCÍ")))</f>
        <v>#DIV/0!</v>
      </c>
      <c r="B39" s="62" t="s">
        <v>25</v>
      </c>
      <c r="C39" s="63"/>
      <c r="D39" s="64"/>
      <c r="E39" s="64"/>
    </row>
    <row r="40" spans="1:5" ht="13.5" thickBot="1">
      <c r="A40" s="65" t="e">
        <f>IF(B36&gt;3000,"Masírování je příliš dlouhé",IF(B36&gt;2100,"Vyhovující program",IF(B36&gt;2000,"Je nutné masírování prodloužit","Masírování je NEVYHOVUJÍCÍ")))</f>
        <v>#DIV/0!</v>
      </c>
      <c r="B40" s="66" t="s">
        <v>26</v>
      </c>
      <c r="C40" s="67"/>
      <c r="D40" s="64"/>
      <c r="E40" s="64"/>
    </row>
    <row r="41" ht="13.5" thickTop="1"/>
    <row r="42" spans="1:2" ht="12.75">
      <c r="A42" s="68" t="s">
        <v>27</v>
      </c>
      <c r="B42" t="s">
        <v>52</v>
      </c>
    </row>
    <row r="43" ht="12.75">
      <c r="B43" t="s">
        <v>54</v>
      </c>
    </row>
    <row r="44" ht="12.75">
      <c r="B44" t="s">
        <v>56</v>
      </c>
    </row>
    <row r="45" ht="12.75">
      <c r="B45" t="s">
        <v>55</v>
      </c>
    </row>
    <row r="46" ht="12.75">
      <c r="B46" t="s">
        <v>57</v>
      </c>
    </row>
    <row r="47" ht="12.75">
      <c r="B47" t="s">
        <v>58</v>
      </c>
    </row>
    <row r="48" ht="12.75">
      <c r="B48" t="s">
        <v>59</v>
      </c>
    </row>
    <row r="49" spans="1:2" ht="12.75">
      <c r="A49" s="68"/>
      <c r="B49" t="s">
        <v>60</v>
      </c>
    </row>
    <row r="50" ht="12.75">
      <c r="B50" t="s">
        <v>65</v>
      </c>
    </row>
    <row r="51" ht="12.75">
      <c r="B51" t="s">
        <v>61</v>
      </c>
    </row>
  </sheetData>
  <sheetProtection/>
  <protectedRanges>
    <protectedRange sqref="B38:E38" name="Oblast1_1_1_3_1_1"/>
  </protectedRanges>
  <mergeCells count="2">
    <mergeCell ref="A21:D21"/>
    <mergeCell ref="A7:D7"/>
  </mergeCells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TRUMF International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Bušek Vladislav</dc:creator>
  <cp:keywords/>
  <dc:description/>
  <cp:lastModifiedBy>Michal</cp:lastModifiedBy>
  <cp:lastPrinted>2005-03-11T11:21:58Z</cp:lastPrinted>
  <dcterms:created xsi:type="dcterms:W3CDTF">2004-04-28T14:53:06Z</dcterms:created>
  <dcterms:modified xsi:type="dcterms:W3CDTF">2015-07-30T06:58:41Z</dcterms:modified>
  <cp:category/>
  <cp:version/>
  <cp:contentType/>
  <cp:contentStatus/>
</cp:coreProperties>
</file>